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Pol'!$A$1:$U$51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H39" i="1" s="1"/>
  <c r="I39" i="1" s="1"/>
  <c r="F39" i="1"/>
  <c r="G41" i="12"/>
  <c r="AC41" i="12"/>
  <c r="AD41" i="12"/>
  <c r="BA39" i="12"/>
  <c r="BA38" i="12"/>
  <c r="BA36" i="12"/>
  <c r="BA35" i="12"/>
  <c r="BA33" i="12"/>
  <c r="BA31" i="12"/>
  <c r="BA29" i="12"/>
  <c r="BA27" i="12"/>
  <c r="BA25" i="12"/>
  <c r="BA23" i="12"/>
  <c r="BA21" i="12"/>
  <c r="BA19" i="12"/>
  <c r="BA18" i="12"/>
  <c r="BA16" i="12"/>
  <c r="G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M13" i="12" s="1"/>
  <c r="I13" i="12"/>
  <c r="K13" i="12"/>
  <c r="O13" i="12"/>
  <c r="O8" i="12" s="1"/>
  <c r="Q13" i="12"/>
  <c r="U13" i="12"/>
  <c r="G14" i="12"/>
  <c r="G15" i="12"/>
  <c r="M15" i="12" s="1"/>
  <c r="I15" i="12"/>
  <c r="I14" i="12" s="1"/>
  <c r="K15" i="12"/>
  <c r="K14" i="12" s="1"/>
  <c r="O15" i="12"/>
  <c r="Q15" i="12"/>
  <c r="Q14" i="12" s="1"/>
  <c r="U15" i="12"/>
  <c r="U14" i="12" s="1"/>
  <c r="G17" i="12"/>
  <c r="I17" i="12"/>
  <c r="K17" i="12"/>
  <c r="M17" i="12"/>
  <c r="O17" i="12"/>
  <c r="Q17" i="12"/>
  <c r="U17" i="12"/>
  <c r="G20" i="12"/>
  <c r="M20" i="12" s="1"/>
  <c r="I20" i="12"/>
  <c r="K20" i="12"/>
  <c r="O20" i="12"/>
  <c r="O14" i="12" s="1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I26" i="12"/>
  <c r="K26" i="12"/>
  <c r="M26" i="12"/>
  <c r="O26" i="12"/>
  <c r="Q26" i="12"/>
  <c r="U26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4" i="12"/>
  <c r="I34" i="12"/>
  <c r="K34" i="12"/>
  <c r="M34" i="12"/>
  <c r="O34" i="12"/>
  <c r="Q34" i="12"/>
  <c r="U34" i="12"/>
  <c r="G37" i="12"/>
  <c r="M37" i="12" s="1"/>
  <c r="I37" i="12"/>
  <c r="K37" i="12"/>
  <c r="O37" i="12"/>
  <c r="Q37" i="12"/>
  <c r="U37" i="12"/>
  <c r="I20" i="1"/>
  <c r="I19" i="1"/>
  <c r="I18" i="1"/>
  <c r="I17" i="1"/>
  <c r="I16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49" i="1" l="1"/>
  <c r="G29" i="1"/>
  <c r="G24" i="1"/>
  <c r="G28" i="1"/>
  <c r="M14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<sst xmlns="http://schemas.openxmlformats.org/spreadsheetml/2006/main" count="226" uniqueCount="149">
  <si>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</si>
  <si>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</si>
  <si>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</si>
  <si>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</si>
  <si>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</si>
  <si>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</si>
  <si>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</si>
  <si>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</si>
  <si>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</si>
  <si>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</si>
  <si>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</si>
  <si>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</si>
  <si>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</si>
  <si>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</si>
  <si>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</si>
  <si>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</si>
  <si>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</si>
  <si>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</si>
  <si>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</si>
  <si>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</si>
  <si>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</si>
  <si>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</si>
  <si>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</si>
  <si>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</si>
  <si>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</si>
  <si>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</si>
  <si>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</si>
  <si>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</si>
  <si>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</si>
  <si>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</si>
  <si>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</si>
  <si>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</si>
  <si>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</si>
  <si>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</si>
  <si>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</si>
  <si>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</si>
  <si>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</si>
  <si>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</si>
  <si>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</si>
  <si>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</si>
  <si>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</si>
  <si>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</si>
  <si>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</si>
  <si>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</t>
  </si>
  <si>
    <t>Rozpočet:</t>
  </si>
  <si>
    <t>Misto</t>
  </si>
  <si>
    <t>Zvýšení kvality odborné přípravy - STAV. ZÁM. ČÁST-nezpůsobilé výdaje</t>
  </si>
  <si>
    <t>SŠT Znojmo, přísp. org.</t>
  </si>
  <si>
    <t>Uhelná 3264/6</t>
  </si>
  <si>
    <t>669 02</t>
  </si>
  <si>
    <t>IČ 00530506</t>
  </si>
  <si>
    <t>Stavoprojekt 2000, s.r.o</t>
  </si>
  <si>
    <t>Nám. Armády 1215/10</t>
  </si>
  <si>
    <t>26218003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</si>
  <si>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</si>
  <si>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</si>
  <si>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</si>
  <si>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</si>
  <si>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</si>
  <si>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</si>
  <si>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</si>
  <si>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SZC</t>
  </si>
  <si>
    <t>Stavebně zámečnická část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</si>
  <si>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</si>
  <si>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</si>
  <si>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</si>
  <si>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</si>
  <si>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</si>
  <si>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</si>
  <si>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</si>
  <si>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</si>
  <si>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</si>
  <si>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</si>
  <si>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</si>
  <si>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</si>
  <si>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</si>
  <si>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</si>
  <si>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</si>
  <si>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</si>
  <si>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</si>
  <si>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</si>
  <si>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</si>
  <si>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</si>
  <si>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</si>
  <si>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</si>
  <si>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</si>
  <si>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</si>
  <si>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</si>
  <si>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</si>
  <si>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</si>
  <si>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</si>
  <si>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</si>
  <si>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979081111R00</t>
  </si>
  <si>
    <t>Odvoz suti a vybour. hmot na skládku do 1 km</t>
  </si>
  <si>
    <t>t</t>
  </si>
  <si>
    <t>POL1_0</t>
  </si>
  <si>
    <t>0,003*704</t>
  </si>
  <si>
    <t>VV</t>
  </si>
  <si>
    <t>979081121R00</t>
  </si>
  <si>
    <t>Příplatek k odvozu za každý další 1 km</t>
  </si>
  <si>
    <t>20*2,112</t>
  </si>
  <si>
    <t>979990144R00</t>
  </si>
  <si>
    <t>Poplatek za skládku suti - minerální vata</t>
  </si>
  <si>
    <t>SZC-VL1</t>
  </si>
  <si>
    <t>Demontáž stávajícího skládaného střešního pláště , včetně světlíku</t>
  </si>
  <si>
    <t>m2</t>
  </si>
  <si>
    <t>Při demontáži nesmí dojít k poškození stávající nosné OK.Obsahuje demontáž plechové krytiny, izolačních materiálů a podhledových plechů osazených na spodní straně nosných konstrukcí vč. veškerého pomocného mat. (brusné kotouče, plyny atd.). Dále obsahuje náklady na veškerou potřebnou mechanizaci (jeřáby, plošiny atd.).  Dále  obsahuje věškeré práce a dodávky potřebné pro provedení dodávky a prací v položce.</t>
  </si>
  <si>
    <t>POP</t>
  </si>
  <si>
    <t>SZC-VL2</t>
  </si>
  <si>
    <t>Dodávka střešního sednvičového panelu s  izolací, 120mm,U=0,18W/m2K, s požární odolností REI 15</t>
  </si>
  <si>
    <t>Dodávka vč. doplňkových prvků, barva panelů světle šedá, barva doplňkových prvků šedá.</t>
  </si>
  <si>
    <t>Obsahuje dodávku sedvičových panelů vč. veškerého pomocného mat. (šrouby, podložky, tmely atd.). Obsahuje dodávku doplňkových prvků kompletních -  hřeben-33bm, lem štítové stěny-56bm, lem světlíku 53bm, lemování u okapu-33bm, návaznost na svislou stěnu-32bm,  žlab mezistřešní-32bm. Dále obsahuje náklady na dopravu na stavbu. Dále  obsahuje věškeré práce a dodávky potřebné pro provedení dodávky a prací v položce</t>
  </si>
  <si>
    <t>SZC-VL3</t>
  </si>
  <si>
    <t>Montáž střešního sedvičového panelu s  izolací, U=0,18W/m2K, s požární odolností REI 15</t>
  </si>
  <si>
    <t>Obsahuje montáž sedvičových panelů vč. veškerého pomocného mat. (šrouby, podložky, tmely atd.). Obsahuje montáž doplňkových prvků kompletních -  hřeben-33bm, lem štítové stěny-56bm, lem světlíku 53bm, lemování u okapu-33bm, návaznost na svislou stěnu-32bm,  žlab mezistřešní-32bm. Dále obsahuje náklady na veškerou potřebnou mechanizaci (jeřáby, plošiny atd.).  Dále  obsahuje věškeré práce a dodávky potřebné pro provedení montáže a prací v položce vč. případné výrobně tech. dokumentace</t>
  </si>
  <si>
    <t>SZC-VL6</t>
  </si>
  <si>
    <t>D+M Žlab lakovaný d=240mm</t>
  </si>
  <si>
    <t>m</t>
  </si>
  <si>
    <t>Obsahuje montáž a dodávku podokapního lakovaného žlabu vč. veškerého pomocného mat. (šrouby, podložky, tmely atd.). Dále obsahuje náklady na veškeré potřebné lešení a mechanizaci (jeřáby, plošiny atd.).  Dále  obsahuje věškeré práce a dodávky potřebné pro provedení dodávky a prací v položce.</t>
  </si>
  <si>
    <t>SZC-VL7</t>
  </si>
  <si>
    <t xml:space="preserve"> D+M Žlab mezistřešní prefabrikovaný tl=100mm, tepelně izolovaný U=0,21W/m2K</t>
  </si>
  <si>
    <t>Obsahuje montáž a dodávku prefabrikovaného mezistřešního žlabu vč. veškerého pomocného mat. (šrouby, podložky, tmely atd.). Dále obsahuje náklady na veškeré potřebné lešení a mechanizaci (jeřáby, plošiny atd.).  Dále  obsahuje věškeré práce a dodávky potřebné pro provedení dodávky a prací v položce.</t>
  </si>
  <si>
    <t>SZC-VL8</t>
  </si>
  <si>
    <t>Oprava a úprava stávajících prvků OK střechy</t>
  </si>
  <si>
    <t>kpl</t>
  </si>
  <si>
    <t>Obsahuje opravu stávající OK a to i vyjmutí a zpětné osazení dílů OK vč. veškerého pomocného mat. (šrouby, podložky, tmely atd.). Dále obsahuje náklady na veškeré potřebné lešení a mechanizaci (jeřáby, plošiny atd.).  Dále  obsahuje věškeré práce a dodávky potřebné pro provedení dodávky a prací v položce.</t>
  </si>
  <si>
    <t>SZC-VL9</t>
  </si>
  <si>
    <t>Nové prvky OK střechy</t>
  </si>
  <si>
    <t>kg</t>
  </si>
  <si>
    <t>Obsahuje  montáž a dodávku nových dílů OK vč. veškerého pomocného mat. (šrouby, podložky, tmely atd.). Dále obsahuje náklady na veškeré potřebné lešení a mechanizaci (jeřáby, plošiny atd.).  Dále  obsahuje věškeré práce a dodávky potřebné pro provedení dodávky a prací v položce. Šířka nosných lišt pro osazení sedvičových panelů musí být min. 60mm.</t>
  </si>
  <si>
    <t>SZC-VL10</t>
  </si>
  <si>
    <t>D+M Světlík hliníkový, zasklený komůrk. profilem, 5,6*3,6m, Uw=1,4W/m2K</t>
  </si>
  <si>
    <t>ks</t>
  </si>
  <si>
    <t>Světlík hliníkový, zasklený komůrkovým profilem, vč, osazovací příruby 5,6x3,6m. Uw= 1,4W/m2.K, se 2 větracími křídly. Se 2 elektricky otevíranými křídly.Dodávka + montáž.Obsahuje  montáž a dodávku světlíku vč. nosného osazovacíhi rámu, otevíracího mechanizmu a veškerého pomocného mat. (šrouby, podložky, tmely atd.). Dále obsahuje náklady na veškeré potřebné lešení a mechanizaci (jeřáby, plošiny atd.).  Dále  obsahuje věškeré práce a dodávky potřebné pro provedení dodávky a prací v položce.</t>
  </si>
  <si>
    <t>SZC-VL11</t>
  </si>
  <si>
    <t>D+M Světlík střešní bodový, plastový. , Ug= 1,1W/m2.K, s elektr. oetvíráním</t>
  </si>
  <si>
    <t>Obsahuje  montáž a dodávku světlíku vč. nosného osazovacího rámu a veškerého pomocného mat. (šrouby, podložky, tmely atd.). Dále obsahuje náklady na veškeré potřebné lešení a mechanizaci (jeřáby, plošiny atd.).  Dále  obsahuje věškeré práce a dodávky potřebné pro provedení dodávky a prací v položce. Světlík bude dodán s vnější vrstvou z opálového skla pohlcujícího 2/3 tepelného záření.</t>
  </si>
  <si>
    <t>SZC-VL12</t>
  </si>
  <si>
    <t>Nátěry kovových konstrukcí stávajících syntet. NS</t>
  </si>
  <si>
    <t>Položka obsahuje očištění, odrezivění, 1x základní+ 1xpodkladní + 1x email (180mikronů)</t>
  </si>
  <si>
    <t>Obsahuje opravu poškozené PKO stávající OK a to i vyjmutí a zpětné osazení těchto poškozených dílů vč. veškerého materiálu a prací (barvy, očištění konstrukce, likvidace odpadu atd.) Dále  obsahuje věškeré práce a dodávky potřebné pro provedení dodávky a prací v položce.</t>
  </si>
  <si>
    <t>SZC-VL13</t>
  </si>
  <si>
    <t>Nátěry kovových konstrukcí nových syntet. NS</t>
  </si>
  <si>
    <t>Položka obsahuje otryskání na Sa2,5, 1x základní+ 1xpodkladní + 1x email (180mikronů)</t>
  </si>
  <si>
    <t>Obsahuje PKO nových OK a to i práce PKO na montáži, vč. veškerého materiálu a prací (barvy, očištění konstrukce, likvidace odpadu atd.) Dále  obsahuje věškeré práce a dodávky potřebné pro provedení dodávky a prací v položce.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</si>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</sst>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6" xfId="0" applyNumberFormat="1" applyFont="1" applyBorder="1" applyAlignment="1">
      <alignment vertical="top" wrapText="1" shrinkToFit="1"/>
    </xf>
    <xf numFmtId="172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49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7" t="s">
        <v>23</v>
      </c>
      <c r="B16" s="188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7" t="s">
        <v>24</v>
      </c>
      <c r="B17" s="188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7" t="s">
        <v>25</v>
      </c>
      <c r="B18" s="188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7" t="s">
        <v>63</v>
      </c>
      <c r="B19" s="188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7" t="s">
        <v>64</v>
      </c>
      <c r="B20" s="188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43164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54</v>
      </c>
      <c r="C39" s="138" t="s">
        <v>46</v>
      </c>
      <c r="D39" s="139"/>
      <c r="E39" s="139"/>
      <c r="F39" s="147">
        <f>'Rozpočet Pol'!AC41</f>
        <v>0</v>
      </c>
      <c r="G39" s="148">
        <f>'Rozpočet Pol'!AD41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57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58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59</v>
      </c>
      <c r="C47" s="172" t="s">
        <v>60</v>
      </c>
      <c r="D47" s="173"/>
      <c r="E47" s="173"/>
      <c r="F47" s="177" t="s">
        <v>23</v>
      </c>
      <c r="G47" s="178"/>
      <c r="H47" s="178"/>
      <c r="I47" s="179">
        <f>'Rozpočet Pol'!G8</f>
        <v>0</v>
      </c>
      <c r="J47" s="179"/>
    </row>
    <row r="48" spans="1:10" ht="25.5" customHeight="1" x14ac:dyDescent="0.2">
      <c r="A48" s="163"/>
      <c r="B48" s="174" t="s">
        <v>61</v>
      </c>
      <c r="C48" s="175" t="s">
        <v>62</v>
      </c>
      <c r="D48" s="176"/>
      <c r="E48" s="176"/>
      <c r="F48" s="180" t="s">
        <v>23</v>
      </c>
      <c r="G48" s="181"/>
      <c r="H48" s="181"/>
      <c r="I48" s="182">
        <f>'Rozpočet Pol'!G14</f>
        <v>0</v>
      </c>
      <c r="J48" s="182"/>
    </row>
    <row r="49" spans="1:10" ht="25.5" customHeight="1" x14ac:dyDescent="0.2">
      <c r="A49" s="164"/>
      <c r="B49" s="167" t="s">
        <v>1</v>
      </c>
      <c r="C49" s="167"/>
      <c r="D49" s="168"/>
      <c r="E49" s="168"/>
      <c r="F49" s="183"/>
      <c r="G49" s="184"/>
      <c r="H49" s="184"/>
      <c r="I49" s="185">
        <f>SUM(I47:I48)</f>
        <v>0</v>
      </c>
      <c r="J49" s="185"/>
    </row>
    <row r="50" spans="1:10" x14ac:dyDescent="0.2">
      <c r="F50" s="186"/>
      <c r="G50" s="130"/>
      <c r="H50" s="186"/>
      <c r="I50" s="130"/>
      <c r="J50" s="130"/>
    </row>
    <row r="51" spans="1:10" x14ac:dyDescent="0.2">
      <c r="F51" s="186"/>
      <c r="G51" s="130"/>
      <c r="H51" s="186"/>
      <c r="I51" s="130"/>
      <c r="J51" s="130"/>
    </row>
    <row r="52" spans="1:10" x14ac:dyDescent="0.2">
      <c r="F52" s="186"/>
      <c r="G52" s="130"/>
      <c r="H52" s="186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9" t="s">
        <v>6</v>
      </c>
      <c r="B1" s="189"/>
      <c r="C1" s="189"/>
      <c r="D1" s="189"/>
      <c r="E1" s="189"/>
      <c r="F1" s="189"/>
      <c r="G1" s="189"/>
      <c r="AE1" t="s">
        <v>66</v>
      </c>
    </row>
    <row r="2" spans="1:60" ht="24.95" customHeight="1" x14ac:dyDescent="0.2">
      <c r="A2" s="196" t="s">
        <v>65</v>
      </c>
      <c r="B2" s="190"/>
      <c r="C2" s="191" t="s">
        <v>46</v>
      </c>
      <c r="D2" s="192"/>
      <c r="E2" s="192"/>
      <c r="F2" s="192"/>
      <c r="G2" s="198"/>
      <c r="AE2" t="s">
        <v>67</v>
      </c>
    </row>
    <row r="3" spans="1:60" ht="24.95" customHeight="1" x14ac:dyDescent="0.2">
      <c r="A3" s="197" t="s">
        <v>7</v>
      </c>
      <c r="B3" s="195"/>
      <c r="C3" s="193" t="s">
        <v>43</v>
      </c>
      <c r="D3" s="194"/>
      <c r="E3" s="194"/>
      <c r="F3" s="194"/>
      <c r="G3" s="199"/>
      <c r="AE3" t="s">
        <v>68</v>
      </c>
    </row>
    <row r="4" spans="1:60" ht="24.95" hidden="1" customHeight="1" x14ac:dyDescent="0.2">
      <c r="A4" s="197" t="s">
        <v>8</v>
      </c>
      <c r="B4" s="195"/>
      <c r="C4" s="193"/>
      <c r="D4" s="194"/>
      <c r="E4" s="194"/>
      <c r="F4" s="194"/>
      <c r="G4" s="199"/>
      <c r="AE4" t="s">
        <v>69</v>
      </c>
    </row>
    <row r="5" spans="1:60" hidden="1" x14ac:dyDescent="0.2">
      <c r="A5" s="200" t="s">
        <v>70</v>
      </c>
      <c r="B5" s="201"/>
      <c r="C5" s="202"/>
      <c r="D5" s="203"/>
      <c r="E5" s="203"/>
      <c r="F5" s="203"/>
      <c r="G5" s="204"/>
      <c r="AE5" t="s">
        <v>71</v>
      </c>
    </row>
    <row r="7" spans="1:60" ht="38.25" x14ac:dyDescent="0.2">
      <c r="A7" s="210" t="s">
        <v>72</v>
      </c>
      <c r="B7" s="211" t="s">
        <v>73</v>
      </c>
      <c r="C7" s="211" t="s">
        <v>74</v>
      </c>
      <c r="D7" s="210" t="s">
        <v>75</v>
      </c>
      <c r="E7" s="210" t="s">
        <v>76</v>
      </c>
      <c r="F7" s="205" t="s">
        <v>77</v>
      </c>
      <c r="G7" s="231" t="s">
        <v>28</v>
      </c>
      <c r="H7" s="232" t="s">
        <v>29</v>
      </c>
      <c r="I7" s="232" t="s">
        <v>78</v>
      </c>
      <c r="J7" s="232" t="s">
        <v>30</v>
      </c>
      <c r="K7" s="232" t="s">
        <v>79</v>
      </c>
      <c r="L7" s="232" t="s">
        <v>80</v>
      </c>
      <c r="M7" s="232" t="s">
        <v>81</v>
      </c>
      <c r="N7" s="232" t="s">
        <v>82</v>
      </c>
      <c r="O7" s="232" t="s">
        <v>83</v>
      </c>
      <c r="P7" s="232" t="s">
        <v>84</v>
      </c>
      <c r="Q7" s="232" t="s">
        <v>85</v>
      </c>
      <c r="R7" s="232" t="s">
        <v>86</v>
      </c>
      <c r="S7" s="232" t="s">
        <v>87</v>
      </c>
      <c r="T7" s="232" t="s">
        <v>88</v>
      </c>
      <c r="U7" s="213" t="s">
        <v>89</v>
      </c>
    </row>
    <row r="8" spans="1:60" x14ac:dyDescent="0.2">
      <c r="A8" s="233" t="s">
        <v>90</v>
      </c>
      <c r="B8" s="234" t="s">
        <v>59</v>
      </c>
      <c r="C8" s="235" t="s">
        <v>60</v>
      </c>
      <c r="D8" s="212"/>
      <c r="E8" s="236"/>
      <c r="F8" s="237"/>
      <c r="G8" s="237">
        <f>SUMIF(AE9:AE13,"&lt;&gt;NOR",G9:G13)</f>
        <v>0</v>
      </c>
      <c r="H8" s="237"/>
      <c r="I8" s="237">
        <f>SUM(I9:I13)</f>
        <v>0</v>
      </c>
      <c r="J8" s="237"/>
      <c r="K8" s="237">
        <f>SUM(K9:K13)</f>
        <v>0</v>
      </c>
      <c r="L8" s="237"/>
      <c r="M8" s="237">
        <f>SUM(M9:M13)</f>
        <v>0</v>
      </c>
      <c r="N8" s="212"/>
      <c r="O8" s="212">
        <f>SUM(O9:O13)</f>
        <v>0</v>
      </c>
      <c r="P8" s="212"/>
      <c r="Q8" s="212">
        <f>SUM(Q9:Q13)</f>
        <v>0</v>
      </c>
      <c r="R8" s="212"/>
      <c r="S8" s="212"/>
      <c r="T8" s="233"/>
      <c r="U8" s="212">
        <f>SUM(U9:U13)</f>
        <v>1.03</v>
      </c>
      <c r="AE8" t="s">
        <v>91</v>
      </c>
    </row>
    <row r="9" spans="1:60" outlineLevel="1" x14ac:dyDescent="0.2">
      <c r="A9" s="207">
        <v>1</v>
      </c>
      <c r="B9" s="214" t="s">
        <v>92</v>
      </c>
      <c r="C9" s="261" t="s">
        <v>93</v>
      </c>
      <c r="D9" s="216" t="s">
        <v>94</v>
      </c>
      <c r="E9" s="222">
        <v>2.1120000000000001</v>
      </c>
      <c r="F9" s="226"/>
      <c r="G9" s="227">
        <f>ROUND(E9*F9,2)</f>
        <v>0</v>
      </c>
      <c r="H9" s="226"/>
      <c r="I9" s="227">
        <f>ROUND(E9*H9,2)</f>
        <v>0</v>
      </c>
      <c r="J9" s="226"/>
      <c r="K9" s="227">
        <f>ROUND(E9*J9,2)</f>
        <v>0</v>
      </c>
      <c r="L9" s="227">
        <v>21</v>
      </c>
      <c r="M9" s="227">
        <f>G9*(1+L9/100)</f>
        <v>0</v>
      </c>
      <c r="N9" s="216">
        <v>0</v>
      </c>
      <c r="O9" s="216">
        <f>ROUND(E9*N9,5)</f>
        <v>0</v>
      </c>
      <c r="P9" s="216">
        <v>0</v>
      </c>
      <c r="Q9" s="216">
        <f>ROUND(E9*P9,5)</f>
        <v>0</v>
      </c>
      <c r="R9" s="216"/>
      <c r="S9" s="216"/>
      <c r="T9" s="217">
        <v>0.49</v>
      </c>
      <c r="U9" s="216">
        <f>ROUND(E9*T9,2)</f>
        <v>1.03</v>
      </c>
      <c r="V9" s="206"/>
      <c r="W9" s="206"/>
      <c r="X9" s="206"/>
      <c r="Y9" s="206"/>
      <c r="Z9" s="206"/>
      <c r="AA9" s="206"/>
      <c r="AB9" s="206"/>
      <c r="AC9" s="206"/>
      <c r="AD9" s="206"/>
      <c r="AE9" s="206" t="s">
        <v>95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07"/>
      <c r="B10" s="214"/>
      <c r="C10" s="262" t="s">
        <v>96</v>
      </c>
      <c r="D10" s="218"/>
      <c r="E10" s="223">
        <v>2.1120000000000001</v>
      </c>
      <c r="F10" s="227"/>
      <c r="G10" s="227"/>
      <c r="H10" s="227"/>
      <c r="I10" s="227"/>
      <c r="J10" s="227"/>
      <c r="K10" s="227"/>
      <c r="L10" s="227"/>
      <c r="M10" s="227"/>
      <c r="N10" s="216"/>
      <c r="O10" s="216"/>
      <c r="P10" s="216"/>
      <c r="Q10" s="216"/>
      <c r="R10" s="216"/>
      <c r="S10" s="216"/>
      <c r="T10" s="217"/>
      <c r="U10" s="216"/>
      <c r="V10" s="206"/>
      <c r="W10" s="206"/>
      <c r="X10" s="206"/>
      <c r="Y10" s="206"/>
      <c r="Z10" s="206"/>
      <c r="AA10" s="206"/>
      <c r="AB10" s="206"/>
      <c r="AC10" s="206"/>
      <c r="AD10" s="206"/>
      <c r="AE10" s="206" t="s">
        <v>97</v>
      </c>
      <c r="AF10" s="206">
        <v>0</v>
      </c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07">
        <v>2</v>
      </c>
      <c r="B11" s="214" t="s">
        <v>98</v>
      </c>
      <c r="C11" s="261" t="s">
        <v>99</v>
      </c>
      <c r="D11" s="216" t="s">
        <v>94</v>
      </c>
      <c r="E11" s="222">
        <v>42.24</v>
      </c>
      <c r="F11" s="226"/>
      <c r="G11" s="227">
        <f>ROUND(E11*F11,2)</f>
        <v>0</v>
      </c>
      <c r="H11" s="226"/>
      <c r="I11" s="227">
        <f>ROUND(E11*H11,2)</f>
        <v>0</v>
      </c>
      <c r="J11" s="226"/>
      <c r="K11" s="227">
        <f>ROUND(E11*J11,2)</f>
        <v>0</v>
      </c>
      <c r="L11" s="227">
        <v>21</v>
      </c>
      <c r="M11" s="227">
        <f>G11*(1+L11/100)</f>
        <v>0</v>
      </c>
      <c r="N11" s="216">
        <v>0</v>
      </c>
      <c r="O11" s="216">
        <f>ROUND(E11*N11,5)</f>
        <v>0</v>
      </c>
      <c r="P11" s="216">
        <v>0</v>
      </c>
      <c r="Q11" s="216">
        <f>ROUND(E11*P11,5)</f>
        <v>0</v>
      </c>
      <c r="R11" s="216"/>
      <c r="S11" s="216"/>
      <c r="T11" s="217">
        <v>0</v>
      </c>
      <c r="U11" s="216">
        <f>ROUND(E11*T11,2)</f>
        <v>0</v>
      </c>
      <c r="V11" s="206"/>
      <c r="W11" s="206"/>
      <c r="X11" s="206"/>
      <c r="Y11" s="206"/>
      <c r="Z11" s="206"/>
      <c r="AA11" s="206"/>
      <c r="AB11" s="206"/>
      <c r="AC11" s="206"/>
      <c r="AD11" s="206"/>
      <c r="AE11" s="206" t="s">
        <v>95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07"/>
      <c r="B12" s="214"/>
      <c r="C12" s="262" t="s">
        <v>100</v>
      </c>
      <c r="D12" s="218"/>
      <c r="E12" s="223">
        <v>42.24</v>
      </c>
      <c r="F12" s="227"/>
      <c r="G12" s="227"/>
      <c r="H12" s="227"/>
      <c r="I12" s="227"/>
      <c r="J12" s="227"/>
      <c r="K12" s="227"/>
      <c r="L12" s="227"/>
      <c r="M12" s="227"/>
      <c r="N12" s="216"/>
      <c r="O12" s="216"/>
      <c r="P12" s="216"/>
      <c r="Q12" s="216"/>
      <c r="R12" s="216"/>
      <c r="S12" s="216"/>
      <c r="T12" s="217"/>
      <c r="U12" s="216"/>
      <c r="V12" s="206"/>
      <c r="W12" s="206"/>
      <c r="X12" s="206"/>
      <c r="Y12" s="206"/>
      <c r="Z12" s="206"/>
      <c r="AA12" s="206"/>
      <c r="AB12" s="206"/>
      <c r="AC12" s="206"/>
      <c r="AD12" s="206"/>
      <c r="AE12" s="206" t="s">
        <v>97</v>
      </c>
      <c r="AF12" s="206">
        <v>0</v>
      </c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07">
        <v>3</v>
      </c>
      <c r="B13" s="214" t="s">
        <v>101</v>
      </c>
      <c r="C13" s="261" t="s">
        <v>102</v>
      </c>
      <c r="D13" s="216" t="s">
        <v>94</v>
      </c>
      <c r="E13" s="222">
        <v>2.1120000000000001</v>
      </c>
      <c r="F13" s="226"/>
      <c r="G13" s="227">
        <f>ROUND(E13*F13,2)</f>
        <v>0</v>
      </c>
      <c r="H13" s="226"/>
      <c r="I13" s="227">
        <f>ROUND(E13*H13,2)</f>
        <v>0</v>
      </c>
      <c r="J13" s="226"/>
      <c r="K13" s="227">
        <f>ROUND(E13*J13,2)</f>
        <v>0</v>
      </c>
      <c r="L13" s="227">
        <v>21</v>
      </c>
      <c r="M13" s="227">
        <f>G13*(1+L13/100)</f>
        <v>0</v>
      </c>
      <c r="N13" s="216">
        <v>0</v>
      </c>
      <c r="O13" s="216">
        <f>ROUND(E13*N13,5)</f>
        <v>0</v>
      </c>
      <c r="P13" s="216">
        <v>0</v>
      </c>
      <c r="Q13" s="216">
        <f>ROUND(E13*P13,5)</f>
        <v>0</v>
      </c>
      <c r="R13" s="216"/>
      <c r="S13" s="216"/>
      <c r="T13" s="217">
        <v>0</v>
      </c>
      <c r="U13" s="216">
        <f>ROUND(E13*T13,2)</f>
        <v>0</v>
      </c>
      <c r="V13" s="206"/>
      <c r="W13" s="206"/>
      <c r="X13" s="206"/>
      <c r="Y13" s="206"/>
      <c r="Z13" s="206"/>
      <c r="AA13" s="206"/>
      <c r="AB13" s="206"/>
      <c r="AC13" s="206"/>
      <c r="AD13" s="206"/>
      <c r="AE13" s="206" t="s">
        <v>95</v>
      </c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x14ac:dyDescent="0.2">
      <c r="A14" s="208" t="s">
        <v>90</v>
      </c>
      <c r="B14" s="215" t="s">
        <v>61</v>
      </c>
      <c r="C14" s="263" t="s">
        <v>62</v>
      </c>
      <c r="D14" s="219"/>
      <c r="E14" s="224"/>
      <c r="F14" s="228"/>
      <c r="G14" s="228">
        <f>SUMIF(AE15:AE39,"&lt;&gt;NOR",G15:G39)</f>
        <v>0</v>
      </c>
      <c r="H14" s="228"/>
      <c r="I14" s="228">
        <f>SUM(I15:I39)</f>
        <v>0</v>
      </c>
      <c r="J14" s="228"/>
      <c r="K14" s="228">
        <f>SUM(K15:K39)</f>
        <v>0</v>
      </c>
      <c r="L14" s="228"/>
      <c r="M14" s="228">
        <f>SUM(M15:M39)</f>
        <v>0</v>
      </c>
      <c r="N14" s="219"/>
      <c r="O14" s="219">
        <f>SUM(O15:O39)</f>
        <v>0</v>
      </c>
      <c r="P14" s="219"/>
      <c r="Q14" s="219">
        <f>SUM(Q15:Q39)</f>
        <v>0</v>
      </c>
      <c r="R14" s="219"/>
      <c r="S14" s="219"/>
      <c r="T14" s="220"/>
      <c r="U14" s="219">
        <f>SUM(U15:U39)</f>
        <v>0</v>
      </c>
      <c r="AE14" t="s">
        <v>91</v>
      </c>
    </row>
    <row r="15" spans="1:60" ht="22.5" outlineLevel="1" x14ac:dyDescent="0.2">
      <c r="A15" s="207">
        <v>4</v>
      </c>
      <c r="B15" s="214" t="s">
        <v>103</v>
      </c>
      <c r="C15" s="261" t="s">
        <v>104</v>
      </c>
      <c r="D15" s="216" t="s">
        <v>105</v>
      </c>
      <c r="E15" s="222">
        <v>704</v>
      </c>
      <c r="F15" s="226"/>
      <c r="G15" s="227">
        <f>ROUND(E15*F15,2)</f>
        <v>0</v>
      </c>
      <c r="H15" s="226"/>
      <c r="I15" s="227">
        <f>ROUND(E15*H15,2)</f>
        <v>0</v>
      </c>
      <c r="J15" s="226"/>
      <c r="K15" s="227">
        <f>ROUND(E15*J15,2)</f>
        <v>0</v>
      </c>
      <c r="L15" s="227">
        <v>21</v>
      </c>
      <c r="M15" s="227">
        <f>G15*(1+L15/100)</f>
        <v>0</v>
      </c>
      <c r="N15" s="216">
        <v>0</v>
      </c>
      <c r="O15" s="216">
        <f>ROUND(E15*N15,5)</f>
        <v>0</v>
      </c>
      <c r="P15" s="216">
        <v>0</v>
      </c>
      <c r="Q15" s="216">
        <f>ROUND(E15*P15,5)</f>
        <v>0</v>
      </c>
      <c r="R15" s="216"/>
      <c r="S15" s="216"/>
      <c r="T15" s="217">
        <v>0</v>
      </c>
      <c r="U15" s="216">
        <f>ROUND(E15*T15,2)</f>
        <v>0</v>
      </c>
      <c r="V15" s="206"/>
      <c r="W15" s="206"/>
      <c r="X15" s="206"/>
      <c r="Y15" s="206"/>
      <c r="Z15" s="206"/>
      <c r="AA15" s="206"/>
      <c r="AB15" s="206"/>
      <c r="AC15" s="206"/>
      <c r="AD15" s="206"/>
      <c r="AE15" s="206" t="s">
        <v>95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56.25" outlineLevel="1" x14ac:dyDescent="0.2">
      <c r="A16" s="207"/>
      <c r="B16" s="214"/>
      <c r="C16" s="264" t="s">
        <v>106</v>
      </c>
      <c r="D16" s="221"/>
      <c r="E16" s="225"/>
      <c r="F16" s="229"/>
      <c r="G16" s="230"/>
      <c r="H16" s="227"/>
      <c r="I16" s="227"/>
      <c r="J16" s="227"/>
      <c r="K16" s="227"/>
      <c r="L16" s="227"/>
      <c r="M16" s="227"/>
      <c r="N16" s="216"/>
      <c r="O16" s="216"/>
      <c r="P16" s="216"/>
      <c r="Q16" s="216"/>
      <c r="R16" s="216"/>
      <c r="S16" s="216"/>
      <c r="T16" s="217"/>
      <c r="U16" s="216"/>
      <c r="V16" s="206"/>
      <c r="W16" s="206"/>
      <c r="X16" s="206"/>
      <c r="Y16" s="206"/>
      <c r="Z16" s="206"/>
      <c r="AA16" s="206"/>
      <c r="AB16" s="206"/>
      <c r="AC16" s="206"/>
      <c r="AD16" s="206"/>
      <c r="AE16" s="206" t="s">
        <v>107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9" t="str">
        <f>C16</f>
        <v>Při demontáži nesmí dojít k poškození stávající nosné OK.Obsahuje demontáž plechové krytiny, izolačních materiálů a podhledových plechů osazených na spodní straně nosných konstrukcí vč. veškerého pomocného mat. (brusné kotouče, plyny atd.). Dále obsahuje náklady na veškerou potřebnou mechanizaci (jeřáby, plošiny atd.).  Dále  obsahuje věškeré práce a dodávky potřebné pro provedení dodávky a prací v položce.</v>
      </c>
      <c r="BB16" s="206"/>
      <c r="BC16" s="206"/>
      <c r="BD16" s="206"/>
      <c r="BE16" s="206"/>
      <c r="BF16" s="206"/>
      <c r="BG16" s="206"/>
      <c r="BH16" s="206"/>
    </row>
    <row r="17" spans="1:60" ht="22.5" outlineLevel="1" x14ac:dyDescent="0.2">
      <c r="A17" s="207">
        <v>5</v>
      </c>
      <c r="B17" s="214" t="s">
        <v>108</v>
      </c>
      <c r="C17" s="261" t="s">
        <v>109</v>
      </c>
      <c r="D17" s="216" t="s">
        <v>105</v>
      </c>
      <c r="E17" s="222">
        <v>614</v>
      </c>
      <c r="F17" s="226"/>
      <c r="G17" s="227">
        <f>ROUND(E17*F17,2)</f>
        <v>0</v>
      </c>
      <c r="H17" s="226"/>
      <c r="I17" s="227">
        <f>ROUND(E17*H17,2)</f>
        <v>0</v>
      </c>
      <c r="J17" s="226"/>
      <c r="K17" s="227">
        <f>ROUND(E17*J17,2)</f>
        <v>0</v>
      </c>
      <c r="L17" s="227">
        <v>21</v>
      </c>
      <c r="M17" s="227">
        <f>G17*(1+L17/100)</f>
        <v>0</v>
      </c>
      <c r="N17" s="216">
        <v>0</v>
      </c>
      <c r="O17" s="216">
        <f>ROUND(E17*N17,5)</f>
        <v>0</v>
      </c>
      <c r="P17" s="216">
        <v>0</v>
      </c>
      <c r="Q17" s="216">
        <f>ROUND(E17*P17,5)</f>
        <v>0</v>
      </c>
      <c r="R17" s="216"/>
      <c r="S17" s="216"/>
      <c r="T17" s="217">
        <v>0</v>
      </c>
      <c r="U17" s="216">
        <f>ROUND(E17*T17,2)</f>
        <v>0</v>
      </c>
      <c r="V17" s="206"/>
      <c r="W17" s="206"/>
      <c r="X17" s="206"/>
      <c r="Y17" s="206"/>
      <c r="Z17" s="206"/>
      <c r="AA17" s="206"/>
      <c r="AB17" s="206"/>
      <c r="AC17" s="206"/>
      <c r="AD17" s="206"/>
      <c r="AE17" s="206" t="s">
        <v>95</v>
      </c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07"/>
      <c r="B18" s="214"/>
      <c r="C18" s="264" t="s">
        <v>110</v>
      </c>
      <c r="D18" s="221"/>
      <c r="E18" s="225"/>
      <c r="F18" s="229"/>
      <c r="G18" s="230"/>
      <c r="H18" s="227"/>
      <c r="I18" s="227"/>
      <c r="J18" s="227"/>
      <c r="K18" s="227"/>
      <c r="L18" s="227"/>
      <c r="M18" s="227"/>
      <c r="N18" s="216"/>
      <c r="O18" s="216"/>
      <c r="P18" s="216"/>
      <c r="Q18" s="216"/>
      <c r="R18" s="216"/>
      <c r="S18" s="216"/>
      <c r="T18" s="217"/>
      <c r="U18" s="216"/>
      <c r="V18" s="206"/>
      <c r="W18" s="206"/>
      <c r="X18" s="206"/>
      <c r="Y18" s="206"/>
      <c r="Z18" s="206"/>
      <c r="AA18" s="206"/>
      <c r="AB18" s="206"/>
      <c r="AC18" s="206"/>
      <c r="AD18" s="206"/>
      <c r="AE18" s="206" t="s">
        <v>107</v>
      </c>
      <c r="AF18" s="206"/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9" t="str">
        <f>C18</f>
        <v>Dodávka vč. doplňkových prvků, barva panelů světle šedá, barva doplňkových prvků šedá.</v>
      </c>
      <c r="BB18" s="206"/>
      <c r="BC18" s="206"/>
      <c r="BD18" s="206"/>
      <c r="BE18" s="206"/>
      <c r="BF18" s="206"/>
      <c r="BG18" s="206"/>
      <c r="BH18" s="206"/>
    </row>
    <row r="19" spans="1:60" ht="56.25" outlineLevel="1" x14ac:dyDescent="0.2">
      <c r="A19" s="207"/>
      <c r="B19" s="214"/>
      <c r="C19" s="264" t="s">
        <v>111</v>
      </c>
      <c r="D19" s="221"/>
      <c r="E19" s="225"/>
      <c r="F19" s="229"/>
      <c r="G19" s="230"/>
      <c r="H19" s="227"/>
      <c r="I19" s="227"/>
      <c r="J19" s="227"/>
      <c r="K19" s="227"/>
      <c r="L19" s="227"/>
      <c r="M19" s="227"/>
      <c r="N19" s="216"/>
      <c r="O19" s="216"/>
      <c r="P19" s="216"/>
      <c r="Q19" s="216"/>
      <c r="R19" s="216"/>
      <c r="S19" s="216"/>
      <c r="T19" s="217"/>
      <c r="U19" s="216"/>
      <c r="V19" s="206"/>
      <c r="W19" s="206"/>
      <c r="X19" s="206"/>
      <c r="Y19" s="206"/>
      <c r="Z19" s="206"/>
      <c r="AA19" s="206"/>
      <c r="AB19" s="206"/>
      <c r="AC19" s="206"/>
      <c r="AD19" s="206"/>
      <c r="AE19" s="206" t="s">
        <v>107</v>
      </c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9" t="str">
        <f>C19</f>
        <v>Obsahuje dodávku sedvičových panelů vč. veškerého pomocného mat. (šrouby, podložky, tmely atd.). Obsahuje dodávku doplňkových prvků kompletních -  hřeben-33bm, lem štítové stěny-56bm, lem světlíku 53bm, lemování u okapu-33bm, návaznost na svislou stěnu-32bm,  žlab mezistřešní-32bm. Dále obsahuje náklady na dopravu na stavbu. Dále  obsahuje věškeré práce a dodávky potřebné pro provedení dodávky a prací v položce</v>
      </c>
      <c r="BB19" s="206"/>
      <c r="BC19" s="206"/>
      <c r="BD19" s="206"/>
      <c r="BE19" s="206"/>
      <c r="BF19" s="206"/>
      <c r="BG19" s="206"/>
      <c r="BH19" s="206"/>
    </row>
    <row r="20" spans="1:60" ht="22.5" outlineLevel="1" x14ac:dyDescent="0.2">
      <c r="A20" s="207">
        <v>6</v>
      </c>
      <c r="B20" s="214" t="s">
        <v>112</v>
      </c>
      <c r="C20" s="261" t="s">
        <v>113</v>
      </c>
      <c r="D20" s="216" t="s">
        <v>105</v>
      </c>
      <c r="E20" s="222">
        <v>614</v>
      </c>
      <c r="F20" s="226"/>
      <c r="G20" s="227">
        <f>ROUND(E20*F20,2)</f>
        <v>0</v>
      </c>
      <c r="H20" s="226"/>
      <c r="I20" s="227">
        <f>ROUND(E20*H20,2)</f>
        <v>0</v>
      </c>
      <c r="J20" s="226"/>
      <c r="K20" s="227">
        <f>ROUND(E20*J20,2)</f>
        <v>0</v>
      </c>
      <c r="L20" s="227">
        <v>21</v>
      </c>
      <c r="M20" s="227">
        <f>G20*(1+L20/100)</f>
        <v>0</v>
      </c>
      <c r="N20" s="216">
        <v>0</v>
      </c>
      <c r="O20" s="216">
        <f>ROUND(E20*N20,5)</f>
        <v>0</v>
      </c>
      <c r="P20" s="216">
        <v>0</v>
      </c>
      <c r="Q20" s="216">
        <f>ROUND(E20*P20,5)</f>
        <v>0</v>
      </c>
      <c r="R20" s="216"/>
      <c r="S20" s="216"/>
      <c r="T20" s="217">
        <v>0</v>
      </c>
      <c r="U20" s="216">
        <f>ROUND(E20*T20,2)</f>
        <v>0</v>
      </c>
      <c r="V20" s="206"/>
      <c r="W20" s="206"/>
      <c r="X20" s="206"/>
      <c r="Y20" s="206"/>
      <c r="Z20" s="206"/>
      <c r="AA20" s="206"/>
      <c r="AB20" s="206"/>
      <c r="AC20" s="206"/>
      <c r="AD20" s="206"/>
      <c r="AE20" s="206" t="s">
        <v>95</v>
      </c>
      <c r="AF20" s="206"/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ht="67.5" outlineLevel="1" x14ac:dyDescent="0.2">
      <c r="A21" s="207"/>
      <c r="B21" s="214"/>
      <c r="C21" s="264" t="s">
        <v>114</v>
      </c>
      <c r="D21" s="221"/>
      <c r="E21" s="225"/>
      <c r="F21" s="229"/>
      <c r="G21" s="230"/>
      <c r="H21" s="227"/>
      <c r="I21" s="227"/>
      <c r="J21" s="227"/>
      <c r="K21" s="227"/>
      <c r="L21" s="227"/>
      <c r="M21" s="227"/>
      <c r="N21" s="216"/>
      <c r="O21" s="216"/>
      <c r="P21" s="216"/>
      <c r="Q21" s="216"/>
      <c r="R21" s="216"/>
      <c r="S21" s="216"/>
      <c r="T21" s="217"/>
      <c r="U21" s="216"/>
      <c r="V21" s="206"/>
      <c r="W21" s="206"/>
      <c r="X21" s="206"/>
      <c r="Y21" s="206"/>
      <c r="Z21" s="206"/>
      <c r="AA21" s="206"/>
      <c r="AB21" s="206"/>
      <c r="AC21" s="206"/>
      <c r="AD21" s="206"/>
      <c r="AE21" s="206" t="s">
        <v>107</v>
      </c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9" t="str">
        <f>C21</f>
        <v>Obsahuje montáž sedvičových panelů vč. veškerého pomocného mat. (šrouby, podložky, tmely atd.). Obsahuje montáž doplňkových prvků kompletních -  hřeben-33bm, lem štítové stěny-56bm, lem světlíku 53bm, lemování u okapu-33bm, návaznost na svislou stěnu-32bm,  žlab mezistřešní-32bm. Dále obsahuje náklady na veškerou potřebnou mechanizaci (jeřáby, plošiny atd.).  Dále  obsahuje věškeré práce a dodávky potřebné pro provedení montáže a prací v položce vč. případné výrobně tech. dokumentace</v>
      </c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07">
        <v>7</v>
      </c>
      <c r="B22" s="214" t="s">
        <v>115</v>
      </c>
      <c r="C22" s="261" t="s">
        <v>116</v>
      </c>
      <c r="D22" s="216" t="s">
        <v>117</v>
      </c>
      <c r="E22" s="222">
        <v>32</v>
      </c>
      <c r="F22" s="226"/>
      <c r="G22" s="227">
        <f>ROUND(E22*F22,2)</f>
        <v>0</v>
      </c>
      <c r="H22" s="226"/>
      <c r="I22" s="227">
        <f>ROUND(E22*H22,2)</f>
        <v>0</v>
      </c>
      <c r="J22" s="226"/>
      <c r="K22" s="227">
        <f>ROUND(E22*J22,2)</f>
        <v>0</v>
      </c>
      <c r="L22" s="227">
        <v>21</v>
      </c>
      <c r="M22" s="227">
        <f>G22*(1+L22/100)</f>
        <v>0</v>
      </c>
      <c r="N22" s="216">
        <v>0</v>
      </c>
      <c r="O22" s="216">
        <f>ROUND(E22*N22,5)</f>
        <v>0</v>
      </c>
      <c r="P22" s="216">
        <v>0</v>
      </c>
      <c r="Q22" s="216">
        <f>ROUND(E22*P22,5)</f>
        <v>0</v>
      </c>
      <c r="R22" s="216"/>
      <c r="S22" s="216"/>
      <c r="T22" s="217">
        <v>0</v>
      </c>
      <c r="U22" s="216">
        <f>ROUND(E22*T22,2)</f>
        <v>0</v>
      </c>
      <c r="V22" s="206"/>
      <c r="W22" s="206"/>
      <c r="X22" s="206"/>
      <c r="Y22" s="206"/>
      <c r="Z22" s="206"/>
      <c r="AA22" s="206"/>
      <c r="AB22" s="206"/>
      <c r="AC22" s="206"/>
      <c r="AD22" s="206"/>
      <c r="AE22" s="206" t="s">
        <v>95</v>
      </c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ht="45" outlineLevel="1" x14ac:dyDescent="0.2">
      <c r="A23" s="207"/>
      <c r="B23" s="214"/>
      <c r="C23" s="264" t="s">
        <v>118</v>
      </c>
      <c r="D23" s="221"/>
      <c r="E23" s="225"/>
      <c r="F23" s="229"/>
      <c r="G23" s="230"/>
      <c r="H23" s="227"/>
      <c r="I23" s="227"/>
      <c r="J23" s="227"/>
      <c r="K23" s="227"/>
      <c r="L23" s="227"/>
      <c r="M23" s="227"/>
      <c r="N23" s="216"/>
      <c r="O23" s="216"/>
      <c r="P23" s="216"/>
      <c r="Q23" s="216"/>
      <c r="R23" s="216"/>
      <c r="S23" s="216"/>
      <c r="T23" s="217"/>
      <c r="U23" s="216"/>
      <c r="V23" s="206"/>
      <c r="W23" s="206"/>
      <c r="X23" s="206"/>
      <c r="Y23" s="206"/>
      <c r="Z23" s="206"/>
      <c r="AA23" s="206"/>
      <c r="AB23" s="206"/>
      <c r="AC23" s="206"/>
      <c r="AD23" s="206"/>
      <c r="AE23" s="206" t="s">
        <v>107</v>
      </c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9" t="str">
        <f>C23</f>
        <v>Obsahuje montáž a dodávku podokapního lakovaného žlabu vč. veškerého pomocného mat. (šrouby, podložky, tmely atd.). Dále obsahuje náklady na veškeré potřebné lešení a mechanizaci (jeřáby, plošiny atd.).  Dále  obsahuje věškeré práce a dodávky potřebné pro provedení dodávky a prací v položce.</v>
      </c>
      <c r="BB23" s="206"/>
      <c r="BC23" s="206"/>
      <c r="BD23" s="206"/>
      <c r="BE23" s="206"/>
      <c r="BF23" s="206"/>
      <c r="BG23" s="206"/>
      <c r="BH23" s="206"/>
    </row>
    <row r="24" spans="1:60" ht="22.5" outlineLevel="1" x14ac:dyDescent="0.2">
      <c r="A24" s="207">
        <v>8</v>
      </c>
      <c r="B24" s="214" t="s">
        <v>119</v>
      </c>
      <c r="C24" s="261" t="s">
        <v>120</v>
      </c>
      <c r="D24" s="216" t="s">
        <v>117</v>
      </c>
      <c r="E24" s="222">
        <v>32</v>
      </c>
      <c r="F24" s="226"/>
      <c r="G24" s="227">
        <f>ROUND(E24*F24,2)</f>
        <v>0</v>
      </c>
      <c r="H24" s="226"/>
      <c r="I24" s="227">
        <f>ROUND(E24*H24,2)</f>
        <v>0</v>
      </c>
      <c r="J24" s="226"/>
      <c r="K24" s="227">
        <f>ROUND(E24*J24,2)</f>
        <v>0</v>
      </c>
      <c r="L24" s="227">
        <v>21</v>
      </c>
      <c r="M24" s="227">
        <f>G24*(1+L24/100)</f>
        <v>0</v>
      </c>
      <c r="N24" s="216">
        <v>0</v>
      </c>
      <c r="O24" s="216">
        <f>ROUND(E24*N24,5)</f>
        <v>0</v>
      </c>
      <c r="P24" s="216">
        <v>0</v>
      </c>
      <c r="Q24" s="216">
        <f>ROUND(E24*P24,5)</f>
        <v>0</v>
      </c>
      <c r="R24" s="216"/>
      <c r="S24" s="216"/>
      <c r="T24" s="217">
        <v>0</v>
      </c>
      <c r="U24" s="216">
        <f>ROUND(E24*T24,2)</f>
        <v>0</v>
      </c>
      <c r="V24" s="206"/>
      <c r="W24" s="206"/>
      <c r="X24" s="206"/>
      <c r="Y24" s="206"/>
      <c r="Z24" s="206"/>
      <c r="AA24" s="206"/>
      <c r="AB24" s="206"/>
      <c r="AC24" s="206"/>
      <c r="AD24" s="206"/>
      <c r="AE24" s="206" t="s">
        <v>95</v>
      </c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ht="45" outlineLevel="1" x14ac:dyDescent="0.2">
      <c r="A25" s="207"/>
      <c r="B25" s="214"/>
      <c r="C25" s="264" t="s">
        <v>121</v>
      </c>
      <c r="D25" s="221"/>
      <c r="E25" s="225"/>
      <c r="F25" s="229"/>
      <c r="G25" s="230"/>
      <c r="H25" s="227"/>
      <c r="I25" s="227"/>
      <c r="J25" s="227"/>
      <c r="K25" s="227"/>
      <c r="L25" s="227"/>
      <c r="M25" s="227"/>
      <c r="N25" s="216"/>
      <c r="O25" s="216"/>
      <c r="P25" s="216"/>
      <c r="Q25" s="216"/>
      <c r="R25" s="216"/>
      <c r="S25" s="216"/>
      <c r="T25" s="217"/>
      <c r="U25" s="216"/>
      <c r="V25" s="206"/>
      <c r="W25" s="206"/>
      <c r="X25" s="206"/>
      <c r="Y25" s="206"/>
      <c r="Z25" s="206"/>
      <c r="AA25" s="206"/>
      <c r="AB25" s="206"/>
      <c r="AC25" s="206"/>
      <c r="AD25" s="206"/>
      <c r="AE25" s="206" t="s">
        <v>107</v>
      </c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9" t="str">
        <f>C25</f>
        <v>Obsahuje montáž a dodávku prefabrikovaného mezistřešního žlabu vč. veškerého pomocného mat. (šrouby, podložky, tmely atd.). Dále obsahuje náklady na veškeré potřebné lešení a mechanizaci (jeřáby, plošiny atd.).  Dále  obsahuje věškeré práce a dodávky potřebné pro provedení dodávky a prací v položce.</v>
      </c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07">
        <v>9</v>
      </c>
      <c r="B26" s="214" t="s">
        <v>122</v>
      </c>
      <c r="C26" s="261" t="s">
        <v>123</v>
      </c>
      <c r="D26" s="216" t="s">
        <v>124</v>
      </c>
      <c r="E26" s="222">
        <v>1</v>
      </c>
      <c r="F26" s="226"/>
      <c r="G26" s="227">
        <f>ROUND(E26*F26,2)</f>
        <v>0</v>
      </c>
      <c r="H26" s="226"/>
      <c r="I26" s="227">
        <f>ROUND(E26*H26,2)</f>
        <v>0</v>
      </c>
      <c r="J26" s="226"/>
      <c r="K26" s="227">
        <f>ROUND(E26*J26,2)</f>
        <v>0</v>
      </c>
      <c r="L26" s="227">
        <v>21</v>
      </c>
      <c r="M26" s="227">
        <f>G26*(1+L26/100)</f>
        <v>0</v>
      </c>
      <c r="N26" s="216">
        <v>0</v>
      </c>
      <c r="O26" s="216">
        <f>ROUND(E26*N26,5)</f>
        <v>0</v>
      </c>
      <c r="P26" s="216">
        <v>0</v>
      </c>
      <c r="Q26" s="216">
        <f>ROUND(E26*P26,5)</f>
        <v>0</v>
      </c>
      <c r="R26" s="216"/>
      <c r="S26" s="216"/>
      <c r="T26" s="217">
        <v>0</v>
      </c>
      <c r="U26" s="216">
        <f>ROUND(E26*T26,2)</f>
        <v>0</v>
      </c>
      <c r="V26" s="206"/>
      <c r="W26" s="206"/>
      <c r="X26" s="206"/>
      <c r="Y26" s="206"/>
      <c r="Z26" s="206"/>
      <c r="AA26" s="206"/>
      <c r="AB26" s="206"/>
      <c r="AC26" s="206"/>
      <c r="AD26" s="206"/>
      <c r="AE26" s="206" t="s">
        <v>95</v>
      </c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ht="45" outlineLevel="1" x14ac:dyDescent="0.2">
      <c r="A27" s="207"/>
      <c r="B27" s="214"/>
      <c r="C27" s="264" t="s">
        <v>125</v>
      </c>
      <c r="D27" s="221"/>
      <c r="E27" s="225"/>
      <c r="F27" s="229"/>
      <c r="G27" s="230"/>
      <c r="H27" s="227"/>
      <c r="I27" s="227"/>
      <c r="J27" s="227"/>
      <c r="K27" s="227"/>
      <c r="L27" s="227"/>
      <c r="M27" s="227"/>
      <c r="N27" s="216"/>
      <c r="O27" s="216"/>
      <c r="P27" s="216"/>
      <c r="Q27" s="216"/>
      <c r="R27" s="216"/>
      <c r="S27" s="216"/>
      <c r="T27" s="217"/>
      <c r="U27" s="216"/>
      <c r="V27" s="206"/>
      <c r="W27" s="206"/>
      <c r="X27" s="206"/>
      <c r="Y27" s="206"/>
      <c r="Z27" s="206"/>
      <c r="AA27" s="206"/>
      <c r="AB27" s="206"/>
      <c r="AC27" s="206"/>
      <c r="AD27" s="206"/>
      <c r="AE27" s="206" t="s">
        <v>107</v>
      </c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9" t="str">
        <f>C27</f>
        <v>Obsahuje opravu stávající OK a to i vyjmutí a zpětné osazení dílů OK vč. veškerého pomocného mat. (šrouby, podložky, tmely atd.). Dále obsahuje náklady na veškeré potřebné lešení a mechanizaci (jeřáby, plošiny atd.).  Dále  obsahuje věškeré práce a dodávky potřebné pro provedení dodávky a prací v položce.</v>
      </c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07">
        <v>10</v>
      </c>
      <c r="B28" s="214" t="s">
        <v>126</v>
      </c>
      <c r="C28" s="261" t="s">
        <v>127</v>
      </c>
      <c r="D28" s="216" t="s">
        <v>128</v>
      </c>
      <c r="E28" s="222">
        <v>3000</v>
      </c>
      <c r="F28" s="226"/>
      <c r="G28" s="227">
        <f>ROUND(E28*F28,2)</f>
        <v>0</v>
      </c>
      <c r="H28" s="226"/>
      <c r="I28" s="227">
        <f>ROUND(E28*H28,2)</f>
        <v>0</v>
      </c>
      <c r="J28" s="226"/>
      <c r="K28" s="227">
        <f>ROUND(E28*J28,2)</f>
        <v>0</v>
      </c>
      <c r="L28" s="227">
        <v>21</v>
      </c>
      <c r="M28" s="227">
        <f>G28*(1+L28/100)</f>
        <v>0</v>
      </c>
      <c r="N28" s="216">
        <v>0</v>
      </c>
      <c r="O28" s="216">
        <f>ROUND(E28*N28,5)</f>
        <v>0</v>
      </c>
      <c r="P28" s="216">
        <v>0</v>
      </c>
      <c r="Q28" s="216">
        <f>ROUND(E28*P28,5)</f>
        <v>0</v>
      </c>
      <c r="R28" s="216"/>
      <c r="S28" s="216"/>
      <c r="T28" s="217">
        <v>0</v>
      </c>
      <c r="U28" s="216">
        <f>ROUND(E28*T28,2)</f>
        <v>0</v>
      </c>
      <c r="V28" s="206"/>
      <c r="W28" s="206"/>
      <c r="X28" s="206"/>
      <c r="Y28" s="206"/>
      <c r="Z28" s="206"/>
      <c r="AA28" s="206"/>
      <c r="AB28" s="206"/>
      <c r="AC28" s="206"/>
      <c r="AD28" s="206"/>
      <c r="AE28" s="206" t="s">
        <v>95</v>
      </c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45" outlineLevel="1" x14ac:dyDescent="0.2">
      <c r="A29" s="207"/>
      <c r="B29" s="214"/>
      <c r="C29" s="264" t="s">
        <v>129</v>
      </c>
      <c r="D29" s="221"/>
      <c r="E29" s="225"/>
      <c r="F29" s="229"/>
      <c r="G29" s="230"/>
      <c r="H29" s="227"/>
      <c r="I29" s="227"/>
      <c r="J29" s="227"/>
      <c r="K29" s="227"/>
      <c r="L29" s="227"/>
      <c r="M29" s="227"/>
      <c r="N29" s="216"/>
      <c r="O29" s="216"/>
      <c r="P29" s="216"/>
      <c r="Q29" s="216"/>
      <c r="R29" s="216"/>
      <c r="S29" s="216"/>
      <c r="T29" s="217"/>
      <c r="U29" s="216"/>
      <c r="V29" s="206"/>
      <c r="W29" s="206"/>
      <c r="X29" s="206"/>
      <c r="Y29" s="206"/>
      <c r="Z29" s="206"/>
      <c r="AA29" s="206"/>
      <c r="AB29" s="206"/>
      <c r="AC29" s="206"/>
      <c r="AD29" s="206"/>
      <c r="AE29" s="206" t="s">
        <v>107</v>
      </c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9" t="str">
        <f>C29</f>
        <v>Obsahuje  montáž a dodávku nových dílů OK vč. veškerého pomocného mat. (šrouby, podložky, tmely atd.). Dále obsahuje náklady na veškeré potřebné lešení a mechanizaci (jeřáby, plošiny atd.).  Dále  obsahuje věškeré práce a dodávky potřebné pro provedení dodávky a prací v položce. Šířka nosných lišt pro osazení sedvičových panelů musí být min. 60mm.</v>
      </c>
      <c r="BB29" s="206"/>
      <c r="BC29" s="206"/>
      <c r="BD29" s="206"/>
      <c r="BE29" s="206"/>
      <c r="BF29" s="206"/>
      <c r="BG29" s="206"/>
      <c r="BH29" s="206"/>
    </row>
    <row r="30" spans="1:60" ht="22.5" outlineLevel="1" x14ac:dyDescent="0.2">
      <c r="A30" s="207">
        <v>11</v>
      </c>
      <c r="B30" s="214" t="s">
        <v>130</v>
      </c>
      <c r="C30" s="261" t="s">
        <v>131</v>
      </c>
      <c r="D30" s="216" t="s">
        <v>132</v>
      </c>
      <c r="E30" s="222">
        <v>2</v>
      </c>
      <c r="F30" s="226"/>
      <c r="G30" s="227">
        <f>ROUND(E30*F30,2)</f>
        <v>0</v>
      </c>
      <c r="H30" s="226"/>
      <c r="I30" s="227">
        <f>ROUND(E30*H30,2)</f>
        <v>0</v>
      </c>
      <c r="J30" s="226"/>
      <c r="K30" s="227">
        <f>ROUND(E30*J30,2)</f>
        <v>0</v>
      </c>
      <c r="L30" s="227">
        <v>21</v>
      </c>
      <c r="M30" s="227">
        <f>G30*(1+L30/100)</f>
        <v>0</v>
      </c>
      <c r="N30" s="216">
        <v>0</v>
      </c>
      <c r="O30" s="216">
        <f>ROUND(E30*N30,5)</f>
        <v>0</v>
      </c>
      <c r="P30" s="216">
        <v>0</v>
      </c>
      <c r="Q30" s="216">
        <f>ROUND(E30*P30,5)</f>
        <v>0</v>
      </c>
      <c r="R30" s="216"/>
      <c r="S30" s="216"/>
      <c r="T30" s="217">
        <v>0</v>
      </c>
      <c r="U30" s="216">
        <f>ROUND(E30*T30,2)</f>
        <v>0</v>
      </c>
      <c r="V30" s="206"/>
      <c r="W30" s="206"/>
      <c r="X30" s="206"/>
      <c r="Y30" s="206"/>
      <c r="Z30" s="206"/>
      <c r="AA30" s="206"/>
      <c r="AB30" s="206"/>
      <c r="AC30" s="206"/>
      <c r="AD30" s="206"/>
      <c r="AE30" s="206" t="s">
        <v>95</v>
      </c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ht="67.5" outlineLevel="1" x14ac:dyDescent="0.2">
      <c r="A31" s="207"/>
      <c r="B31" s="214"/>
      <c r="C31" s="264" t="s">
        <v>133</v>
      </c>
      <c r="D31" s="221"/>
      <c r="E31" s="225"/>
      <c r="F31" s="229"/>
      <c r="G31" s="230"/>
      <c r="H31" s="227"/>
      <c r="I31" s="227"/>
      <c r="J31" s="227"/>
      <c r="K31" s="227"/>
      <c r="L31" s="227"/>
      <c r="M31" s="227"/>
      <c r="N31" s="216"/>
      <c r="O31" s="216"/>
      <c r="P31" s="216"/>
      <c r="Q31" s="216"/>
      <c r="R31" s="216"/>
      <c r="S31" s="216"/>
      <c r="T31" s="217"/>
      <c r="U31" s="216"/>
      <c r="V31" s="206"/>
      <c r="W31" s="206"/>
      <c r="X31" s="206"/>
      <c r="Y31" s="206"/>
      <c r="Z31" s="206"/>
      <c r="AA31" s="206"/>
      <c r="AB31" s="206"/>
      <c r="AC31" s="206"/>
      <c r="AD31" s="206"/>
      <c r="AE31" s="206" t="s">
        <v>107</v>
      </c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9" t="str">
        <f>C31</f>
        <v>Světlík hliníkový, zasklený komůrkovým profilem, vč, osazovací příruby 5,6x3,6m. Uw= 1,4W/m2.K, se 2 větracími křídly. Se 2 elektricky otevíranými křídly.Dodávka + montáž.Obsahuje  montáž a dodávku světlíku vč. nosného osazovacíhi rámu, otevíracího mechanizmu a veškerého pomocného mat. (šrouby, podložky, tmely atd.). Dále obsahuje náklady na veškeré potřebné lešení a mechanizaci (jeřáby, plošiny atd.).  Dále  obsahuje věškeré práce a dodávky potřebné pro provedení dodávky a prací v položce.</v>
      </c>
      <c r="BB31" s="206"/>
      <c r="BC31" s="206"/>
      <c r="BD31" s="206"/>
      <c r="BE31" s="206"/>
      <c r="BF31" s="206"/>
      <c r="BG31" s="206"/>
      <c r="BH31" s="206"/>
    </row>
    <row r="32" spans="1:60" ht="22.5" outlineLevel="1" x14ac:dyDescent="0.2">
      <c r="A32" s="207">
        <v>12</v>
      </c>
      <c r="B32" s="214" t="s">
        <v>134</v>
      </c>
      <c r="C32" s="261" t="s">
        <v>135</v>
      </c>
      <c r="D32" s="216" t="s">
        <v>132</v>
      </c>
      <c r="E32" s="222">
        <v>4</v>
      </c>
      <c r="F32" s="226"/>
      <c r="G32" s="227">
        <f>ROUND(E32*F32,2)</f>
        <v>0</v>
      </c>
      <c r="H32" s="226"/>
      <c r="I32" s="227">
        <f>ROUND(E32*H32,2)</f>
        <v>0</v>
      </c>
      <c r="J32" s="226"/>
      <c r="K32" s="227">
        <f>ROUND(E32*J32,2)</f>
        <v>0</v>
      </c>
      <c r="L32" s="227">
        <v>21</v>
      </c>
      <c r="M32" s="227">
        <f>G32*(1+L32/100)</f>
        <v>0</v>
      </c>
      <c r="N32" s="216">
        <v>0</v>
      </c>
      <c r="O32" s="216">
        <f>ROUND(E32*N32,5)</f>
        <v>0</v>
      </c>
      <c r="P32" s="216">
        <v>0</v>
      </c>
      <c r="Q32" s="216">
        <f>ROUND(E32*P32,5)</f>
        <v>0</v>
      </c>
      <c r="R32" s="216"/>
      <c r="S32" s="216"/>
      <c r="T32" s="217">
        <v>0</v>
      </c>
      <c r="U32" s="216">
        <f>ROUND(E32*T32,2)</f>
        <v>0</v>
      </c>
      <c r="V32" s="206"/>
      <c r="W32" s="206"/>
      <c r="X32" s="206"/>
      <c r="Y32" s="206"/>
      <c r="Z32" s="206"/>
      <c r="AA32" s="206"/>
      <c r="AB32" s="206"/>
      <c r="AC32" s="206"/>
      <c r="AD32" s="206"/>
      <c r="AE32" s="206" t="s">
        <v>95</v>
      </c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ht="56.25" outlineLevel="1" x14ac:dyDescent="0.2">
      <c r="A33" s="207"/>
      <c r="B33" s="214"/>
      <c r="C33" s="264" t="s">
        <v>136</v>
      </c>
      <c r="D33" s="221"/>
      <c r="E33" s="225"/>
      <c r="F33" s="229"/>
      <c r="G33" s="230"/>
      <c r="H33" s="227"/>
      <c r="I33" s="227"/>
      <c r="J33" s="227"/>
      <c r="K33" s="227"/>
      <c r="L33" s="227"/>
      <c r="M33" s="227"/>
      <c r="N33" s="216"/>
      <c r="O33" s="216"/>
      <c r="P33" s="216"/>
      <c r="Q33" s="216"/>
      <c r="R33" s="216"/>
      <c r="S33" s="216"/>
      <c r="T33" s="217"/>
      <c r="U33" s="216"/>
      <c r="V33" s="206"/>
      <c r="W33" s="206"/>
      <c r="X33" s="206"/>
      <c r="Y33" s="206"/>
      <c r="Z33" s="206"/>
      <c r="AA33" s="206"/>
      <c r="AB33" s="206"/>
      <c r="AC33" s="206"/>
      <c r="AD33" s="206"/>
      <c r="AE33" s="206" t="s">
        <v>107</v>
      </c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9" t="str">
        <f>C33</f>
        <v>Obsahuje  montáž a dodávku světlíku vč. nosného osazovacího rámu a veškerého pomocného mat. (šrouby, podložky, tmely atd.). Dále obsahuje náklady na veškeré potřebné lešení a mechanizaci (jeřáby, plošiny atd.).  Dále  obsahuje věškeré práce a dodávky potřebné pro provedení dodávky a prací v položce. Světlík bude dodán s vnější vrstvou z opálového skla pohlcujícího 2/3 tepelného záření.</v>
      </c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07">
        <v>13</v>
      </c>
      <c r="B34" s="214" t="s">
        <v>137</v>
      </c>
      <c r="C34" s="261" t="s">
        <v>138</v>
      </c>
      <c r="D34" s="216" t="s">
        <v>105</v>
      </c>
      <c r="E34" s="222">
        <v>480</v>
      </c>
      <c r="F34" s="226"/>
      <c r="G34" s="227">
        <f>ROUND(E34*F34,2)</f>
        <v>0</v>
      </c>
      <c r="H34" s="226"/>
      <c r="I34" s="227">
        <f>ROUND(E34*H34,2)</f>
        <v>0</v>
      </c>
      <c r="J34" s="226"/>
      <c r="K34" s="227">
        <f>ROUND(E34*J34,2)</f>
        <v>0</v>
      </c>
      <c r="L34" s="227">
        <v>21</v>
      </c>
      <c r="M34" s="227">
        <f>G34*(1+L34/100)</f>
        <v>0</v>
      </c>
      <c r="N34" s="216">
        <v>0</v>
      </c>
      <c r="O34" s="216">
        <f>ROUND(E34*N34,5)</f>
        <v>0</v>
      </c>
      <c r="P34" s="216">
        <v>0</v>
      </c>
      <c r="Q34" s="216">
        <f>ROUND(E34*P34,5)</f>
        <v>0</v>
      </c>
      <c r="R34" s="216"/>
      <c r="S34" s="216"/>
      <c r="T34" s="217">
        <v>0</v>
      </c>
      <c r="U34" s="216">
        <f>ROUND(E34*T34,2)</f>
        <v>0</v>
      </c>
      <c r="V34" s="206"/>
      <c r="W34" s="206"/>
      <c r="X34" s="206"/>
      <c r="Y34" s="206"/>
      <c r="Z34" s="206"/>
      <c r="AA34" s="206"/>
      <c r="AB34" s="206"/>
      <c r="AC34" s="206"/>
      <c r="AD34" s="206"/>
      <c r="AE34" s="206" t="s">
        <v>95</v>
      </c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07"/>
      <c r="B35" s="214"/>
      <c r="C35" s="264" t="s">
        <v>139</v>
      </c>
      <c r="D35" s="221"/>
      <c r="E35" s="225"/>
      <c r="F35" s="229"/>
      <c r="G35" s="230"/>
      <c r="H35" s="227"/>
      <c r="I35" s="227"/>
      <c r="J35" s="227"/>
      <c r="K35" s="227"/>
      <c r="L35" s="227"/>
      <c r="M35" s="227"/>
      <c r="N35" s="216"/>
      <c r="O35" s="216"/>
      <c r="P35" s="216"/>
      <c r="Q35" s="216"/>
      <c r="R35" s="216"/>
      <c r="S35" s="216"/>
      <c r="T35" s="217"/>
      <c r="U35" s="216"/>
      <c r="V35" s="206"/>
      <c r="W35" s="206"/>
      <c r="X35" s="206"/>
      <c r="Y35" s="206"/>
      <c r="Z35" s="206"/>
      <c r="AA35" s="206"/>
      <c r="AB35" s="206"/>
      <c r="AC35" s="206"/>
      <c r="AD35" s="206"/>
      <c r="AE35" s="206" t="s">
        <v>107</v>
      </c>
      <c r="AF35" s="206"/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9" t="str">
        <f>C35</f>
        <v>Položka obsahuje očištění, odrezivění, 1x základní+ 1xpodkladní + 1x email (180mikronů)</v>
      </c>
      <c r="BB35" s="206"/>
      <c r="BC35" s="206"/>
      <c r="BD35" s="206"/>
      <c r="BE35" s="206"/>
      <c r="BF35" s="206"/>
      <c r="BG35" s="206"/>
      <c r="BH35" s="206"/>
    </row>
    <row r="36" spans="1:60" ht="33.75" outlineLevel="1" x14ac:dyDescent="0.2">
      <c r="A36" s="207"/>
      <c r="B36" s="214"/>
      <c r="C36" s="264" t="s">
        <v>140</v>
      </c>
      <c r="D36" s="221"/>
      <c r="E36" s="225"/>
      <c r="F36" s="229"/>
      <c r="G36" s="230"/>
      <c r="H36" s="227"/>
      <c r="I36" s="227"/>
      <c r="J36" s="227"/>
      <c r="K36" s="227"/>
      <c r="L36" s="227"/>
      <c r="M36" s="227"/>
      <c r="N36" s="216"/>
      <c r="O36" s="216"/>
      <c r="P36" s="216"/>
      <c r="Q36" s="216"/>
      <c r="R36" s="216"/>
      <c r="S36" s="216"/>
      <c r="T36" s="217"/>
      <c r="U36" s="216"/>
      <c r="V36" s="206"/>
      <c r="W36" s="206"/>
      <c r="X36" s="206"/>
      <c r="Y36" s="206"/>
      <c r="Z36" s="206"/>
      <c r="AA36" s="206"/>
      <c r="AB36" s="206"/>
      <c r="AC36" s="206"/>
      <c r="AD36" s="206"/>
      <c r="AE36" s="206" t="s">
        <v>107</v>
      </c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9" t="str">
        <f>C36</f>
        <v>Obsahuje opravu poškozené PKO stávající OK a to i vyjmutí a zpětné osazení těchto poškozených dílů vč. veškerého materiálu a prací (barvy, očištění konstrukce, likvidace odpadu atd.) Dále  obsahuje věškeré práce a dodávky potřebné pro provedení dodávky a prací v položce.</v>
      </c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07">
        <v>14</v>
      </c>
      <c r="B37" s="214" t="s">
        <v>141</v>
      </c>
      <c r="C37" s="261" t="s">
        <v>142</v>
      </c>
      <c r="D37" s="216" t="s">
        <v>105</v>
      </c>
      <c r="E37" s="222">
        <v>120</v>
      </c>
      <c r="F37" s="226"/>
      <c r="G37" s="227">
        <f>ROUND(E37*F37,2)</f>
        <v>0</v>
      </c>
      <c r="H37" s="226"/>
      <c r="I37" s="227">
        <f>ROUND(E37*H37,2)</f>
        <v>0</v>
      </c>
      <c r="J37" s="226"/>
      <c r="K37" s="227">
        <f>ROUND(E37*J37,2)</f>
        <v>0</v>
      </c>
      <c r="L37" s="227">
        <v>21</v>
      </c>
      <c r="M37" s="227">
        <f>G37*(1+L37/100)</f>
        <v>0</v>
      </c>
      <c r="N37" s="216">
        <v>0</v>
      </c>
      <c r="O37" s="216">
        <f>ROUND(E37*N37,5)</f>
        <v>0</v>
      </c>
      <c r="P37" s="216">
        <v>0</v>
      </c>
      <c r="Q37" s="216">
        <f>ROUND(E37*P37,5)</f>
        <v>0</v>
      </c>
      <c r="R37" s="216"/>
      <c r="S37" s="216"/>
      <c r="T37" s="217">
        <v>0</v>
      </c>
      <c r="U37" s="216">
        <f>ROUND(E37*T37,2)</f>
        <v>0</v>
      </c>
      <c r="V37" s="206"/>
      <c r="W37" s="206"/>
      <c r="X37" s="206"/>
      <c r="Y37" s="206"/>
      <c r="Z37" s="206"/>
      <c r="AA37" s="206"/>
      <c r="AB37" s="206"/>
      <c r="AC37" s="206"/>
      <c r="AD37" s="206"/>
      <c r="AE37" s="206" t="s">
        <v>95</v>
      </c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07"/>
      <c r="B38" s="214"/>
      <c r="C38" s="264" t="s">
        <v>143</v>
      </c>
      <c r="D38" s="221"/>
      <c r="E38" s="225"/>
      <c r="F38" s="229"/>
      <c r="G38" s="230"/>
      <c r="H38" s="227"/>
      <c r="I38" s="227"/>
      <c r="J38" s="227"/>
      <c r="K38" s="227"/>
      <c r="L38" s="227"/>
      <c r="M38" s="227"/>
      <c r="N38" s="216"/>
      <c r="O38" s="216"/>
      <c r="P38" s="216"/>
      <c r="Q38" s="216"/>
      <c r="R38" s="216"/>
      <c r="S38" s="216"/>
      <c r="T38" s="217"/>
      <c r="U38" s="216"/>
      <c r="V38" s="206"/>
      <c r="W38" s="206"/>
      <c r="X38" s="206"/>
      <c r="Y38" s="206"/>
      <c r="Z38" s="206"/>
      <c r="AA38" s="206"/>
      <c r="AB38" s="206"/>
      <c r="AC38" s="206"/>
      <c r="AD38" s="206"/>
      <c r="AE38" s="206" t="s">
        <v>107</v>
      </c>
      <c r="AF38" s="206"/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9" t="str">
        <f>C38</f>
        <v>Položka obsahuje otryskání na Sa2,5, 1x základní+ 1xpodkladní + 1x email (180mikronů)</v>
      </c>
      <c r="BB38" s="206"/>
      <c r="BC38" s="206"/>
      <c r="BD38" s="206"/>
      <c r="BE38" s="206"/>
      <c r="BF38" s="206"/>
      <c r="BG38" s="206"/>
      <c r="BH38" s="206"/>
    </row>
    <row r="39" spans="1:60" ht="33.75" outlineLevel="1" x14ac:dyDescent="0.2">
      <c r="A39" s="238"/>
      <c r="B39" s="239"/>
      <c r="C39" s="265" t="s">
        <v>144</v>
      </c>
      <c r="D39" s="240"/>
      <c r="E39" s="241"/>
      <c r="F39" s="242"/>
      <c r="G39" s="243"/>
      <c r="H39" s="244"/>
      <c r="I39" s="244"/>
      <c r="J39" s="244"/>
      <c r="K39" s="244"/>
      <c r="L39" s="244"/>
      <c r="M39" s="244"/>
      <c r="N39" s="245"/>
      <c r="O39" s="245"/>
      <c r="P39" s="245"/>
      <c r="Q39" s="245"/>
      <c r="R39" s="245"/>
      <c r="S39" s="245"/>
      <c r="T39" s="246"/>
      <c r="U39" s="245"/>
      <c r="V39" s="206"/>
      <c r="W39" s="206"/>
      <c r="X39" s="206"/>
      <c r="Y39" s="206"/>
      <c r="Z39" s="206"/>
      <c r="AA39" s="206"/>
      <c r="AB39" s="206"/>
      <c r="AC39" s="206"/>
      <c r="AD39" s="206"/>
      <c r="AE39" s="206" t="s">
        <v>107</v>
      </c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9" t="str">
        <f>C39</f>
        <v>Obsahuje PKO nových OK a to i práce PKO na montáži, vč. veškerého materiálu a prací (barvy, očištění konstrukce, likvidace odpadu atd.) Dále  obsahuje věškeré práce a dodávky potřebné pro provedení dodávky a prací v položce.</v>
      </c>
      <c r="BB39" s="206"/>
      <c r="BC39" s="206"/>
      <c r="BD39" s="206"/>
      <c r="BE39" s="206"/>
      <c r="BF39" s="206"/>
      <c r="BG39" s="206"/>
      <c r="BH39" s="206"/>
    </row>
    <row r="40" spans="1:60" x14ac:dyDescent="0.2">
      <c r="A40" s="6"/>
      <c r="B40" s="7" t="s">
        <v>145</v>
      </c>
      <c r="C40" s="266" t="s">
        <v>145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15</v>
      </c>
      <c r="AD40">
        <v>21</v>
      </c>
    </row>
    <row r="41" spans="1:60" x14ac:dyDescent="0.2">
      <c r="A41" s="247"/>
      <c r="B41" s="248">
        <v>26</v>
      </c>
      <c r="C41" s="267" t="s">
        <v>145</v>
      </c>
      <c r="D41" s="249"/>
      <c r="E41" s="249"/>
      <c r="F41" s="249"/>
      <c r="G41" s="260">
        <f>G8+G14</f>
        <v>0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f>SUMIF(L7:L39,AC40,G7:G39)</f>
        <v>0</v>
      </c>
      <c r="AD41">
        <f>SUMIF(L7:L39,AD40,G7:G39)</f>
        <v>0</v>
      </c>
      <c r="AE41" t="s">
        <v>146</v>
      </c>
    </row>
    <row r="42" spans="1:60" x14ac:dyDescent="0.2">
      <c r="A42" s="6"/>
      <c r="B42" s="7" t="s">
        <v>145</v>
      </c>
      <c r="C42" s="266" t="s">
        <v>145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6"/>
      <c r="B43" s="7" t="s">
        <v>145</v>
      </c>
      <c r="C43" s="266" t="s">
        <v>145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50">
        <v>33</v>
      </c>
      <c r="B44" s="250"/>
      <c r="C44" s="268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51"/>
      <c r="B45" s="252"/>
      <c r="C45" s="269"/>
      <c r="D45" s="252"/>
      <c r="E45" s="252"/>
      <c r="F45" s="252"/>
      <c r="G45" s="253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E45" t="s">
        <v>147</v>
      </c>
    </row>
    <row r="46" spans="1:60" x14ac:dyDescent="0.2">
      <c r="A46" s="254"/>
      <c r="B46" s="255"/>
      <c r="C46" s="270"/>
      <c r="D46" s="255"/>
      <c r="E46" s="255"/>
      <c r="F46" s="255"/>
      <c r="G46" s="25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4"/>
      <c r="B47" s="255"/>
      <c r="C47" s="270"/>
      <c r="D47" s="255"/>
      <c r="E47" s="255"/>
      <c r="F47" s="255"/>
      <c r="G47" s="25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4"/>
      <c r="B48" s="255"/>
      <c r="C48" s="270"/>
      <c r="D48" s="255"/>
      <c r="E48" s="255"/>
      <c r="F48" s="255"/>
      <c r="G48" s="25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57"/>
      <c r="B49" s="258"/>
      <c r="C49" s="271"/>
      <c r="D49" s="258"/>
      <c r="E49" s="258"/>
      <c r="F49" s="258"/>
      <c r="G49" s="259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145</v>
      </c>
      <c r="C50" s="266" t="s">
        <v>145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C51" s="272"/>
      <c r="AE51" t="s">
        <v>148</v>
      </c>
    </row>
  </sheetData>
  <mergeCells count="20">
    <mergeCell ref="A44:C44"/>
    <mergeCell ref="A45:G49"/>
    <mergeCell ref="C31:G31"/>
    <mergeCell ref="C33:G33"/>
    <mergeCell ref="C35:G35"/>
    <mergeCell ref="C36:G36"/>
    <mergeCell ref="C38:G38"/>
    <mergeCell ref="C39:G39"/>
    <mergeCell ref="C19:G19"/>
    <mergeCell ref="C21:G21"/>
    <mergeCell ref="C23:G23"/>
    <mergeCell ref="C25:G25"/>
    <mergeCell ref="C27:G27"/>
    <mergeCell ref="C29:G29"/>
    <mergeCell ref="A1:G1"/>
    <mergeCell ref="C2:G2"/>
    <mergeCell ref="C3:G3"/>
    <mergeCell ref="C4:G4"/>
    <mergeCell ref="C16:G16"/>
    <mergeCell ref="C18:G18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2014-02-28T09:52:57Z</cp:lastPrinted>
  <dcterms:created xsi:type="dcterms:W3CDTF">2009-04-08T07:15:50Z</dcterms:created>
  <dcterms:modified xsi:type="dcterms:W3CDTF">2018-03-05T09:01:30Z</dcterms:modified>
</cp:coreProperties>
</file>